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G11" i="1" l="1"/>
  <c r="G8" i="1" l="1"/>
  <c r="G7" i="1"/>
  <c r="C12" i="1"/>
  <c r="E12" i="1" s="1"/>
  <c r="C11" i="1"/>
  <c r="E11" i="1" s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<sst xmlns="http://schemas.openxmlformats.org/spreadsheetml/2006/main" count="19" uniqueCount="17">
  <si>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Tariff calculation</t>
  </si>
  <si>
    <t>Working gas capacity (kWh)</t>
  </si>
  <si>
    <t>Injection cap. (kWh/day)</t>
  </si>
  <si>
    <t>Withdrawal cap. (kWh/day)</t>
  </si>
  <si>
    <t>Days (OUT)</t>
  </si>
  <si>
    <t>Days (IN)</t>
  </si>
  <si>
    <t>Product</t>
  </si>
  <si>
    <t>Flow</t>
  </si>
  <si>
    <t>Quantity</t>
  </si>
  <si>
    <t>Days</t>
  </si>
  <si>
    <t>Unit Price</t>
  </si>
  <si>
    <t>Price (HUF/year)</t>
  </si>
  <si>
    <t>Basic sesonal</t>
  </si>
  <si>
    <t>Injection</t>
  </si>
  <si>
    <t>Withdrawal</t>
  </si>
  <si>
    <t>Volume fee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</si>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</sst>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day&quot;"/>
    <numFmt numFmtId="171" formatCode="&quot; HUF/kWh/year&quot;"/>
    <numFmt numFmtId="172" formatCode="0.00&quot; HUF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/>
    </xf>
    <xf numFmtId="172" fontId="1" fillId="0" borderId="7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E8" sqref="E8"/>
    </sheetView>
  </sheetViews>
  <sheetFormatPr defaultColWidth="9.109375" defaultRowHeight="14.4" x14ac:dyDescent="0.3"/>
  <cols>
    <col min="1" max="1" width="9.6640625" style="1" customWidth="1"/>
    <col min="2" max="2" width="10.109375" style="1" bestFit="1" customWidth="1"/>
    <col min="3" max="3" width="12.6640625" style="1" customWidth="1"/>
    <col min="4" max="4" width="24.5546875" style="1" bestFit="1" customWidth="1"/>
    <col min="5" max="5" width="10.109375" style="1" customWidth="1"/>
    <col min="6" max="6" width="18.6640625" style="1" bestFit="1" customWidth="1"/>
    <col min="7" max="7" width="15" style="1" customWidth="1"/>
    <col min="8" max="9" width="13.33203125" style="1" bestFit="1" customWidth="1"/>
    <col min="10" max="11" width="9.109375" style="1"/>
    <col min="12" max="14" width="10" style="1" customWidth="1"/>
    <col min="15" max="16384" width="9.109375" style="1"/>
  </cols>
  <sheetData>
    <row r="1" spans="1:13" x14ac:dyDescent="0.3">
      <c r="A1" s="30"/>
      <c r="B1" s="30"/>
      <c r="C1" s="30"/>
      <c r="D1" s="30"/>
      <c r="E1" s="30"/>
      <c r="F1" s="30"/>
      <c r="G1" s="30"/>
    </row>
    <row r="2" spans="1:13" x14ac:dyDescent="0.3">
      <c r="A2" s="30"/>
      <c r="B2" s="30"/>
      <c r="C2" s="30"/>
      <c r="D2" s="30"/>
      <c r="E2" s="30"/>
      <c r="F2" s="30"/>
      <c r="G2" s="30"/>
    </row>
    <row r="3" spans="1:13" x14ac:dyDescent="0.3">
      <c r="A3" s="30"/>
      <c r="B3" s="30"/>
      <c r="C3" s="30"/>
      <c r="D3" s="30"/>
      <c r="E3" s="30"/>
      <c r="F3" s="30"/>
      <c r="G3" s="30"/>
    </row>
    <row r="4" spans="1:13" ht="15" thickBot="1" x14ac:dyDescent="0.35">
      <c r="A4" s="2"/>
      <c r="B4" s="2"/>
      <c r="C4" s="2"/>
      <c r="D4" s="2"/>
      <c r="E4" s="2"/>
      <c r="F4" s="2"/>
      <c r="G4" s="2"/>
    </row>
    <row r="5" spans="1:13" ht="16.2" thickBot="1" x14ac:dyDescent="0.35">
      <c r="C5" s="31" t="s">
        <v>0</v>
      </c>
      <c r="D5" s="32"/>
      <c r="E5" s="33"/>
      <c r="F5" s="3"/>
    </row>
    <row r="6" spans="1:13" x14ac:dyDescent="0.3">
      <c r="A6" s="4"/>
      <c r="B6" s="4"/>
      <c r="C6" s="4"/>
      <c r="D6" s="4"/>
      <c r="E6" s="4"/>
      <c r="F6" s="4"/>
      <c r="G6" s="4"/>
    </row>
    <row r="7" spans="1:13" ht="15" customHeight="1" x14ac:dyDescent="0.3">
      <c r="A7" s="34" t="s">
        <v>1</v>
      </c>
      <c r="B7" s="35"/>
      <c r="C7" s="38"/>
      <c r="D7" s="23" t="s">
        <v>2</v>
      </c>
      <c r="E7" s="21"/>
      <c r="F7" s="22" t="s">
        <v>5</v>
      </c>
      <c r="G7" s="5" t="str">
        <f>IF(C7="","-",ROUNDUP(IF(E7="",133.33,$C$7/E7),0))</f>
        <v>-</v>
      </c>
    </row>
    <row r="8" spans="1:13" x14ac:dyDescent="0.3">
      <c r="A8" s="36"/>
      <c r="B8" s="37"/>
      <c r="C8" s="38"/>
      <c r="D8" s="23" t="s">
        <v>3</v>
      </c>
      <c r="E8" s="21"/>
      <c r="F8" s="22" t="s">
        <v>4</v>
      </c>
      <c r="G8" s="5" t="str">
        <f>IF(C7="","-",ROUNDUP(IF(E8="",70.31,$C$7/E8),0))</f>
        <v>-</v>
      </c>
    </row>
    <row r="9" spans="1:13" x14ac:dyDescent="0.3">
      <c r="A9" s="6"/>
      <c r="B9" s="6"/>
      <c r="C9" s="6"/>
      <c r="D9" s="6"/>
      <c r="E9" s="6"/>
      <c r="F9" s="6"/>
      <c r="G9" s="6"/>
    </row>
    <row r="10" spans="1:13" ht="26.4" x14ac:dyDescent="0.3">
      <c r="A10" s="23" t="s">
        <v>6</v>
      </c>
      <c r="B10" s="23" t="s">
        <v>7</v>
      </c>
      <c r="C10" s="39" t="s">
        <v>8</v>
      </c>
      <c r="D10" s="40"/>
      <c r="E10" s="23" t="s">
        <v>9</v>
      </c>
      <c r="F10" s="23" t="s">
        <v>10</v>
      </c>
      <c r="G10" s="24" t="s">
        <v>11</v>
      </c>
    </row>
    <row r="11" spans="1:13" ht="15" customHeight="1" x14ac:dyDescent="0.3">
      <c r="A11" s="41" t="s">
        <v>12</v>
      </c>
      <c r="B11" s="25" t="s">
        <v>13</v>
      </c>
      <c r="C11" s="44">
        <f>IF(E7="",$C$7/133.33,E7)</f>
        <v>0</v>
      </c>
      <c r="D11" s="44"/>
      <c r="E11" s="29" t="str">
        <f>IFERROR($C$7/C11,"-")</f>
        <v>-</v>
      </c>
      <c r="F11" s="7">
        <f>IF(G11=0,0,G11/C7)</f>
        <v>0</v>
      </c>
      <c r="G11" s="45">
        <f>IFERROR(((0.2933))*(MAX(1,(133.33)*(E7/C7),(70.31)*(E8/C7))+(133.33)/MIN(133.33,IF(E7=0,133.33,C7/E7))+(70.31)/MIN(70.31,IF(E8=0,70.31,C7/E8)))*C7,0)</f>
        <v>0</v>
      </c>
      <c r="M11" s="8"/>
    </row>
    <row r="12" spans="1:13" x14ac:dyDescent="0.3">
      <c r="A12" s="42"/>
      <c r="B12" s="25" t="s">
        <v>14</v>
      </c>
      <c r="C12" s="44">
        <f>IF(E8="",$C$7/70.31,E8)</f>
        <v>0</v>
      </c>
      <c r="D12" s="44"/>
      <c r="E12" s="29" t="str">
        <f>IFERROR($C$7/C12,"-")</f>
        <v>-</v>
      </c>
      <c r="F12" s="26">
        <v>0</v>
      </c>
      <c r="G12" s="45"/>
      <c r="M12" s="9"/>
    </row>
    <row r="13" spans="1:13" ht="15" customHeight="1" x14ac:dyDescent="0.3">
      <c r="A13" s="43" t="s">
        <v>15</v>
      </c>
      <c r="B13" s="25" t="s">
        <v>13</v>
      </c>
      <c r="C13" s="46">
        <f>C7</f>
        <v>0</v>
      </c>
      <c r="D13" s="46"/>
      <c r="E13" s="10"/>
      <c r="F13" s="27">
        <v>97.25</v>
      </c>
      <c r="G13" s="11">
        <f>(C13/1000)*F13</f>
        <v>0</v>
      </c>
    </row>
    <row r="14" spans="1:13" ht="15" thickBot="1" x14ac:dyDescent="0.35">
      <c r="A14" s="43"/>
      <c r="B14" s="25" t="s">
        <v>14</v>
      </c>
      <c r="C14" s="46">
        <f>C7</f>
        <v>0</v>
      </c>
      <c r="D14" s="46"/>
      <c r="E14" s="10"/>
      <c r="F14" s="28">
        <v>10.54</v>
      </c>
      <c r="G14" s="12">
        <f>(C14/1000)*F14</f>
        <v>0</v>
      </c>
    </row>
    <row r="15" spans="1:13" ht="15" thickBot="1" x14ac:dyDescent="0.35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3">
      <c r="H16" s="16"/>
      <c r="I16" s="16"/>
    </row>
    <row r="17" spans="1:9" x14ac:dyDescent="0.3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3">
      <c r="A18" s="17"/>
      <c r="B18" s="17"/>
      <c r="C18" s="17"/>
      <c r="D18" s="17"/>
      <c r="E18" s="17"/>
      <c r="F18" s="17"/>
      <c r="G18" s="17"/>
    </row>
    <row r="20" spans="1:9" x14ac:dyDescent="0.3">
      <c r="F20" s="19"/>
    </row>
    <row r="21" spans="1:9" x14ac:dyDescent="0.3">
      <c r="F21" s="20"/>
    </row>
    <row r="22" spans="1:9" x14ac:dyDescent="0.3">
      <c r="F22" s="19"/>
      <c r="G22" s="19"/>
    </row>
  </sheetData>
  <sheetProtection algorithmName="SHA-512" hashValue="UEFdfURPKZFUPsyK3BY444qDs5Waxaay39ax1Z3GYGHe2FWxsDFSwvllaW7a5jebLnsDKQxvGayz2weUaoIjIA==" saltValue="GJdxAVUCoPzplvofO6+A0A==" spinCount="100000" sheet="1" objects="1" scenarios="1" selectLockedCells="1"/>
  <mergeCells count="12">
    <mergeCell ref="A11:A12"/>
    <mergeCell ref="A13:A14"/>
    <mergeCell ref="C11:D11"/>
    <mergeCell ref="G11:G12"/>
    <mergeCell ref="C12:D12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DC503-A864-4D0F-90A3-A795A9180A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2021-01-29T08:18:28Z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