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USP" sheetId="1" r:id="rId1"/>
  </sheets>
  <calcPr calcId="145621"/>
</workbook>
</file>

<file path=xl/calcChain.xml><?xml version="1.0" encoding="utf-8"?>
<calcChain xmlns="http://schemas.openxmlformats.org/spreadsheetml/2006/main">
  <c r="G11" i="1" l="1"/>
  <c r="G7" i="1" l="1"/>
  <c r="G8" i="1"/>
  <c r="E14" i="1" s="1"/>
  <c r="C14" i="1"/>
  <c r="G14" i="1" s="1"/>
  <c r="C13" i="1"/>
  <c r="C12" i="1"/>
  <c r="C11" i="1"/>
  <c r="C16" i="1" l="1"/>
  <c r="G16" i="1" s="1"/>
  <c r="C15" i="1"/>
  <c r="G15" i="1" s="1"/>
  <c r="E13" i="1"/>
  <c r="G13" i="1" s="1"/>
  <c r="G17" i="1" l="1"/>
  <c r="F11" i="1"/>
</calcChain>
</file>

<file path=xl/sharedStrings.xml><?xml version="1.0" encoding="utf-8"?>
<sst xmlns="http://schemas.openxmlformats.org/spreadsheetml/2006/main" count="22" uniqueCount="18">
  <si>
    <t>Tarifa kalkulátor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</si>
  <si>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</si>
  <si>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</si>
  <si>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</si>
  <si>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</si>
  <si>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</si>
  <si>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</si>
  <si>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</si>
  <si>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</si>
  <si>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Összesen</t>
  </si>
  <si>
    <t>Forgalmi díj</t>
  </si>
  <si>
    <t>Alap szezonális</t>
  </si>
  <si>
    <t>Betárolás</t>
  </si>
  <si>
    <t>Kitárolás</t>
  </si>
  <si>
    <t>Napi Peak+</t>
  </si>
  <si>
    <t>Betárolás (kWh/nap)</t>
  </si>
  <si>
    <t>Kitárolás (kWh/nap)</t>
  </si>
  <si>
    <t>Mobilgáz kapacitás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</si>
</sst>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/nap&quot;"/>
    <numFmt numFmtId="168" formatCode="#,##0&quot; kWh&quot;"/>
    <numFmt numFmtId="169" formatCode="0.000&quot; Ft/kWh/év&quot;"/>
    <numFmt numFmtId="170" formatCode="&quot; Ft/kWh/év&quot;"/>
    <numFmt numFmtId="171" formatCode="0.00&quot; Ft/MWh&quot;"/>
    <numFmt numFmtId="172" formatCode="0.0000000000000000000"/>
    <numFmt numFmtId="173" formatCode="0.0000000000000000000000000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4" xfId="0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 wrapText="1"/>
    </xf>
    <xf numFmtId="173" fontId="0" fillId="0" borderId="0" xfId="0" applyNumberFormat="1" applyProtection="1"/>
    <xf numFmtId="170" fontId="2" fillId="0" borderId="6" xfId="0" applyNumberFormat="1" applyFont="1" applyBorder="1" applyAlignment="1" applyProtection="1">
      <alignment horizontal="center" vertical="center" wrapText="1"/>
    </xf>
    <xf numFmtId="172" fontId="0" fillId="0" borderId="0" xfId="0" applyNumberFormat="1" applyProtection="1"/>
    <xf numFmtId="169" fontId="2" fillId="0" borderId="4" xfId="0" applyNumberFormat="1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/>
    </xf>
    <xf numFmtId="169" fontId="2" fillId="0" borderId="1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Protection="1"/>
    <xf numFmtId="171" fontId="1" fillId="0" borderId="4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</xf>
    <xf numFmtId="171" fontId="1" fillId="0" borderId="7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67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168" fontId="1" fillId="0" borderId="4" xfId="0" applyNumberFormat="1" applyFont="1" applyBorder="1" applyAlignment="1" applyProtection="1">
      <alignment horizontal="center"/>
    </xf>
    <xf numFmtId="167" fontId="2" fillId="0" borderId="11" xfId="0" applyNumberFormat="1" applyFont="1" applyBorder="1" applyAlignment="1" applyProtection="1">
      <alignment horizontal="center" vertical="center"/>
    </xf>
    <xf numFmtId="167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7</xdr:col>
      <xdr:colOff>28575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485775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C7" sqref="C7:C8"/>
    </sheetView>
  </sheetViews>
  <sheetFormatPr defaultRowHeight="15" x14ac:dyDescent="0.25"/>
  <cols>
    <col min="1" max="1" width="9.7109375" style="1" customWidth="1"/>
    <col min="2" max="2" width="8.42578125" style="1" customWidth="1"/>
    <col min="3" max="3" width="12.7109375" style="1" customWidth="1"/>
    <col min="4" max="4" width="19.85546875" style="1" customWidth="1"/>
    <col min="5" max="5" width="10.140625" style="1" customWidth="1"/>
    <col min="6" max="6" width="16.5703125" style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42"/>
      <c r="B1" s="42"/>
      <c r="C1" s="42"/>
      <c r="D1" s="42"/>
      <c r="E1" s="42"/>
      <c r="F1" s="42"/>
      <c r="G1" s="42"/>
    </row>
    <row r="2" spans="1:13" x14ac:dyDescent="0.25">
      <c r="A2" s="42"/>
      <c r="B2" s="42"/>
      <c r="C2" s="42"/>
      <c r="D2" s="42"/>
      <c r="E2" s="42"/>
      <c r="F2" s="42"/>
      <c r="G2" s="42"/>
    </row>
    <row r="3" spans="1:13" x14ac:dyDescent="0.25">
      <c r="A3" s="42"/>
      <c r="B3" s="42"/>
      <c r="C3" s="42"/>
      <c r="D3" s="42"/>
      <c r="E3" s="42"/>
      <c r="F3" s="42"/>
      <c r="G3" s="42"/>
    </row>
    <row r="4" spans="1:13" thickBot="1" x14ac:dyDescent="0.35">
      <c r="A4" s="2"/>
      <c r="B4" s="2"/>
      <c r="C4" s="2"/>
      <c r="D4" s="2"/>
      <c r="E4" s="2"/>
      <c r="F4" s="2"/>
      <c r="G4" s="2"/>
    </row>
    <row r="5" spans="1:13" ht="16.5" thickBot="1" x14ac:dyDescent="0.3">
      <c r="C5" s="43" t="s">
        <v>0</v>
      </c>
      <c r="D5" s="44"/>
      <c r="E5" s="45"/>
      <c r="F5" s="3"/>
    </row>
    <row r="6" spans="1:13" ht="14.45" x14ac:dyDescent="0.3">
      <c r="A6" s="4"/>
      <c r="B6" s="4"/>
      <c r="C6" s="4"/>
      <c r="D6" s="4"/>
      <c r="E6" s="4"/>
      <c r="F6" s="4"/>
      <c r="G6" s="4"/>
    </row>
    <row r="7" spans="1:13" x14ac:dyDescent="0.25">
      <c r="A7" s="46" t="s">
        <v>17</v>
      </c>
      <c r="B7" s="46"/>
      <c r="C7" s="47"/>
      <c r="D7" s="31" t="s">
        <v>15</v>
      </c>
      <c r="E7" s="30"/>
      <c r="F7" s="32" t="s">
        <v>1</v>
      </c>
      <c r="G7" s="5">
        <f>ROUND(IF(E7="",133,C7/E7),0)</f>
        <v>133</v>
      </c>
    </row>
    <row r="8" spans="1:13" x14ac:dyDescent="0.25">
      <c r="A8" s="46"/>
      <c r="B8" s="46"/>
      <c r="C8" s="47"/>
      <c r="D8" s="31" t="s">
        <v>16</v>
      </c>
      <c r="E8" s="30"/>
      <c r="F8" s="32" t="s">
        <v>2</v>
      </c>
      <c r="G8" s="5">
        <f>ROUND(IF(E8="",70,C7/E8),0)</f>
        <v>70</v>
      </c>
    </row>
    <row r="9" spans="1:13" ht="14.45" x14ac:dyDescent="0.3">
      <c r="A9" s="6"/>
      <c r="B9" s="6"/>
      <c r="C9" s="6"/>
      <c r="D9" s="6"/>
      <c r="E9" s="6"/>
      <c r="F9" s="6"/>
      <c r="G9" s="6"/>
    </row>
    <row r="10" spans="1:13" x14ac:dyDescent="0.25">
      <c r="A10" s="31" t="s">
        <v>3</v>
      </c>
      <c r="B10" s="31" t="s">
        <v>4</v>
      </c>
      <c r="C10" s="48" t="s">
        <v>5</v>
      </c>
      <c r="D10" s="48"/>
      <c r="E10" s="31" t="s">
        <v>6</v>
      </c>
      <c r="F10" s="31" t="s">
        <v>7</v>
      </c>
      <c r="G10" s="33" t="s">
        <v>8</v>
      </c>
    </row>
    <row r="11" spans="1:13" x14ac:dyDescent="0.25">
      <c r="A11" s="34" t="s">
        <v>11</v>
      </c>
      <c r="B11" s="7" t="s">
        <v>12</v>
      </c>
      <c r="C11" s="36">
        <f>C7/133.33</f>
        <v>0</v>
      </c>
      <c r="D11" s="36"/>
      <c r="E11" s="8">
        <v>133.33000000000001</v>
      </c>
      <c r="F11" s="9">
        <f>IF(G11=0,0,G11/C7)</f>
        <v>0</v>
      </c>
      <c r="G11" s="37">
        <f>IF(C7="",0,(((0.3337)*(MAX(1,(133.33)*(C11/C7),(70.31)*(C12/C7))+(133.33)/MIN(133.33,IF(C11=0,133.33,C7/C11))+(70.31)/MIN(70.31,IF(C12=0,70.31,C7/C12)))*C7)))</f>
        <v>0</v>
      </c>
      <c r="M11" s="10"/>
    </row>
    <row r="12" spans="1:13" x14ac:dyDescent="0.25">
      <c r="A12" s="35"/>
      <c r="B12" s="7" t="s">
        <v>13</v>
      </c>
      <c r="C12" s="36">
        <f>C7/70.31</f>
        <v>0</v>
      </c>
      <c r="D12" s="36"/>
      <c r="E12" s="8">
        <v>70.31</v>
      </c>
      <c r="F12" s="11">
        <v>0</v>
      </c>
      <c r="G12" s="37"/>
      <c r="M12" s="12"/>
    </row>
    <row r="13" spans="1:13" x14ac:dyDescent="0.25">
      <c r="A13" s="34" t="s">
        <v>14</v>
      </c>
      <c r="B13" s="7" t="s">
        <v>12</v>
      </c>
      <c r="C13" s="40">
        <f>MAX(0,IF(E7="",0,E7-(C7/133.33)))</f>
        <v>0</v>
      </c>
      <c r="D13" s="41"/>
      <c r="E13" s="8">
        <f>MAX(0,133-G7,)</f>
        <v>0</v>
      </c>
      <c r="F13" s="13">
        <v>0.32500000000000001</v>
      </c>
      <c r="G13" s="14">
        <f>MAX(0,C13*F13)*(E11-E13)</f>
        <v>0</v>
      </c>
    </row>
    <row r="14" spans="1:13" x14ac:dyDescent="0.25">
      <c r="A14" s="35"/>
      <c r="B14" s="7" t="s">
        <v>13</v>
      </c>
      <c r="C14" s="40">
        <f>MAX(0,IF(E8="",0,E8-(C7/70.31)))</f>
        <v>0</v>
      </c>
      <c r="D14" s="41"/>
      <c r="E14" s="8">
        <f>MAX(0,70-G8)</f>
        <v>0</v>
      </c>
      <c r="F14" s="15">
        <v>0.32500000000000001</v>
      </c>
      <c r="G14" s="14">
        <f>MAX(0,C14*F14)</f>
        <v>0</v>
      </c>
    </row>
    <row r="15" spans="1:13" x14ac:dyDescent="0.25">
      <c r="A15" s="38" t="s">
        <v>10</v>
      </c>
      <c r="B15" s="16" t="s">
        <v>12</v>
      </c>
      <c r="C15" s="39">
        <f>C7</f>
        <v>0</v>
      </c>
      <c r="D15" s="39"/>
      <c r="E15" s="17"/>
      <c r="F15" s="18">
        <v>55.19</v>
      </c>
      <c r="G15" s="19">
        <f>(C15/1000)*F15</f>
        <v>0</v>
      </c>
    </row>
    <row r="16" spans="1:13" ht="15.75" thickBot="1" x14ac:dyDescent="0.3">
      <c r="A16" s="38"/>
      <c r="B16" s="16" t="s">
        <v>13</v>
      </c>
      <c r="C16" s="39">
        <f>C7</f>
        <v>0</v>
      </c>
      <c r="D16" s="39"/>
      <c r="E16" s="17"/>
      <c r="F16" s="20">
        <v>13.48</v>
      </c>
      <c r="G16" s="21">
        <f>(C16/1000)*F16</f>
        <v>0</v>
      </c>
    </row>
    <row r="17" spans="1:9" ht="15.75" thickBot="1" x14ac:dyDescent="0.3">
      <c r="A17" s="4"/>
      <c r="B17" s="4"/>
      <c r="C17" s="4"/>
      <c r="D17" s="4"/>
      <c r="E17" s="4"/>
      <c r="F17" s="22" t="s">
        <v>9</v>
      </c>
      <c r="G17" s="23">
        <f>SUM(G11:G16)</f>
        <v>0</v>
      </c>
      <c r="H17" s="24"/>
      <c r="I17" s="25"/>
    </row>
    <row r="18" spans="1:9" x14ac:dyDescent="0.25">
      <c r="H18" s="25"/>
      <c r="I18" s="25"/>
    </row>
    <row r="19" spans="1:9" ht="14.45" x14ac:dyDescent="0.3">
      <c r="A19" s="26"/>
      <c r="B19" s="26"/>
      <c r="C19" s="26"/>
      <c r="D19" s="26"/>
      <c r="E19" s="26"/>
      <c r="F19" s="26"/>
      <c r="G19" s="27"/>
      <c r="H19" s="25"/>
      <c r="I19" s="25"/>
    </row>
    <row r="20" spans="1:9" ht="14.45" x14ac:dyDescent="0.3">
      <c r="A20" s="26"/>
      <c r="B20" s="26"/>
      <c r="C20" s="26"/>
      <c r="D20" s="26"/>
      <c r="E20" s="26"/>
      <c r="F20" s="26"/>
      <c r="G20" s="26"/>
    </row>
    <row r="22" spans="1:9" x14ac:dyDescent="0.25">
      <c r="F22" s="28"/>
    </row>
    <row r="23" spans="1:9" x14ac:dyDescent="0.25">
      <c r="F23" s="29"/>
    </row>
    <row r="24" spans="1:9" x14ac:dyDescent="0.25">
      <c r="F24" s="28"/>
      <c r="G24" s="28"/>
    </row>
  </sheetData>
  <sheetProtection password="C8B5" sheet="1" objects="1" scenarios="1" selectLockedCells="1"/>
  <mergeCells count="15">
    <mergeCell ref="A1:G3"/>
    <mergeCell ref="C5:E5"/>
    <mergeCell ref="A7:B8"/>
    <mergeCell ref="C7:C8"/>
    <mergeCell ref="C10:D10"/>
    <mergeCell ref="A11:A12"/>
    <mergeCell ref="C11:D11"/>
    <mergeCell ref="G11:G12"/>
    <mergeCell ref="C12:D12"/>
    <mergeCell ref="A15:A16"/>
    <mergeCell ref="C15:D15"/>
    <mergeCell ref="C16:D16"/>
    <mergeCell ref="A13:A14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2017-09-29T13:39:16Z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